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rob3859\OneDrive - Robeco Nederland B.V\2021 01\"/>
    </mc:Choice>
  </mc:AlternateContent>
  <xr:revisionPtr revIDLastSave="0" documentId="13_ncr:1_{E612E7BD-CE34-4D37-939B-50B638CF672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Doeswijk, Lam, Swinkels (2014)" sheetId="1" r:id="rId1"/>
    <sheet name="Chart Dec 2020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22" i="1"/>
  <c r="L37" i="1" l="1"/>
  <c r="L19" i="1"/>
  <c r="L17" i="1" s="1"/>
  <c r="L39" i="1"/>
  <c r="L36" i="1"/>
  <c r="L31" i="1"/>
  <c r="L25" i="1"/>
  <c r="L22" i="1"/>
  <c r="L20" i="1"/>
  <c r="L14" i="1"/>
  <c r="L8" i="1"/>
  <c r="L42" i="1" l="1"/>
  <c r="K19" i="1"/>
  <c r="K17" i="1" s="1"/>
  <c r="K8" i="1"/>
  <c r="K14" i="1"/>
  <c r="K20" i="1"/>
  <c r="K22" i="1"/>
  <c r="K25" i="1"/>
  <c r="K31" i="1"/>
  <c r="K36" i="1"/>
  <c r="K39" i="1"/>
  <c r="K42" i="1" l="1"/>
  <c r="J39" i="1"/>
  <c r="J36" i="1"/>
  <c r="J22" i="1"/>
  <c r="J8" i="1"/>
  <c r="J19" i="1"/>
  <c r="J14" i="1"/>
  <c r="J31" i="1" l="1"/>
  <c r="J25" i="1"/>
  <c r="I19" i="1"/>
  <c r="I8" i="1" l="1"/>
  <c r="I14" i="1"/>
  <c r="I22" i="1"/>
  <c r="I25" i="1"/>
  <c r="I31" i="1"/>
  <c r="I36" i="1"/>
  <c r="I39" i="1"/>
  <c r="H19" i="1" l="1"/>
  <c r="H39" i="1"/>
  <c r="H36" i="1"/>
  <c r="H31" i="1"/>
  <c r="H25" i="1"/>
  <c r="H22" i="1"/>
  <c r="H14" i="1"/>
  <c r="E39" i="1" l="1"/>
  <c r="F39" i="1"/>
  <c r="G39" i="1"/>
  <c r="D39" i="1"/>
  <c r="E36" i="1"/>
  <c r="F36" i="1"/>
  <c r="G36" i="1"/>
  <c r="D36" i="1"/>
  <c r="E31" i="1"/>
  <c r="F31" i="1"/>
  <c r="G31" i="1"/>
  <c r="D31" i="1"/>
  <c r="E25" i="1"/>
  <c r="F25" i="1"/>
  <c r="G25" i="1"/>
  <c r="D25" i="1"/>
  <c r="F22" i="1"/>
  <c r="G22" i="1"/>
  <c r="D22" i="1"/>
  <c r="F17" i="1"/>
  <c r="G17" i="1"/>
  <c r="H20" i="1" s="1"/>
  <c r="H17" i="1" s="1"/>
  <c r="I20" i="1" s="1"/>
  <c r="I17" i="1" s="1"/>
  <c r="D17" i="1"/>
  <c r="E14" i="1"/>
  <c r="F14" i="1"/>
  <c r="G14" i="1"/>
  <c r="D14" i="1"/>
  <c r="E8" i="1"/>
  <c r="F8" i="1"/>
  <c r="F42" i="1" s="1"/>
  <c r="G8" i="1"/>
  <c r="D8" i="1"/>
  <c r="D42" i="1" s="1"/>
  <c r="I42" i="1" l="1"/>
  <c r="J20" i="1"/>
  <c r="J17" i="1" s="1"/>
  <c r="J42" i="1" s="1"/>
  <c r="E42" i="1"/>
  <c r="G42" i="1"/>
  <c r="H8" i="1" l="1"/>
  <c r="H42" i="1" s="1"/>
</calcChain>
</file>

<file path=xl/sharedStrings.xml><?xml version="1.0" encoding="utf-8"?>
<sst xmlns="http://schemas.openxmlformats.org/spreadsheetml/2006/main" count="66" uniqueCount="52">
  <si>
    <t>Doeswijk, R., Lam, T., and Swinkels, L., 2014, "The Global Multi-Asset Market Portfolio, 1959–2012", Financial Analysts Journal 70(2), pp. 26-41.</t>
  </si>
  <si>
    <t>Table A1. Composition of the Global Market Portfolio by Asset Class (updated)</t>
  </si>
  <si>
    <t>Index name or source</t>
  </si>
  <si>
    <t>Datastream Mnemonic</t>
  </si>
  <si>
    <t>US$ bn</t>
  </si>
  <si>
    <t>Equities</t>
  </si>
  <si>
    <t>MSCI AC World Index</t>
  </si>
  <si>
    <t>MSACWF$</t>
  </si>
  <si>
    <t>MSCI World Small Cap Index</t>
  </si>
  <si>
    <t>MSSAWF$</t>
  </si>
  <si>
    <t>MSCI World REITs Index</t>
  </si>
  <si>
    <t>M3AFRL$</t>
  </si>
  <si>
    <t>MSCI World Small Cap REITs Index</t>
  </si>
  <si>
    <t>C3AFRL$</t>
  </si>
  <si>
    <t>Private equity</t>
  </si>
  <si>
    <t>Prequin*</t>
  </si>
  <si>
    <t>-</t>
  </si>
  <si>
    <t>Real estate</t>
  </si>
  <si>
    <t>GPR General PSI Global Index (t)</t>
  </si>
  <si>
    <t>GPRGLES</t>
  </si>
  <si>
    <t>GPR General PSI Global Index (t-1)</t>
  </si>
  <si>
    <t>Real estate estimate (t-1)</t>
  </si>
  <si>
    <t>High yield bonds</t>
  </si>
  <si>
    <t>Barclays Capital Global Corporate High Yield Index</t>
  </si>
  <si>
    <t>LHGHYCO</t>
  </si>
  <si>
    <t>Emerging debt</t>
  </si>
  <si>
    <t>J.P. Morgan Government Bond Index - Emerging Markets Global Composite</t>
  </si>
  <si>
    <t>J.P. Morgan Emerging Markets Bond Index Global Components</t>
  </si>
  <si>
    <t>JPMGTOT</t>
  </si>
  <si>
    <t>J.P. Morgan Corporate Emerging Markets Bond Index Broad</t>
  </si>
  <si>
    <t>Barclays Capital Emerging Markets Government Inflation-Linked Index</t>
  </si>
  <si>
    <t>BCEMALL</t>
  </si>
  <si>
    <t>Investment grade credits</t>
  </si>
  <si>
    <t>Barclays Capital Multiverse Index</t>
  </si>
  <si>
    <t>LHMVALL</t>
  </si>
  <si>
    <t>Barclays Capital Multiverse Government Index</t>
  </si>
  <si>
    <t>LHMVGVT</t>
  </si>
  <si>
    <t>Barclays Captial Global Corporate High Yield Index</t>
  </si>
  <si>
    <t>Government bonds</t>
  </si>
  <si>
    <t>Inflation-linked bonds</t>
  </si>
  <si>
    <t>Barclays Capital Global Aggregate Inflation-Linked Index</t>
  </si>
  <si>
    <t>LHGREAL</t>
  </si>
  <si>
    <t>Global invested Multi-asset market portfolio</t>
  </si>
  <si>
    <t>JGE$GCM</t>
  </si>
  <si>
    <t>http://docs.preqin.com/samples/2016-Preqin-Global-Private-Equity-and-Venture-Capital-Report-Sample_Pages.pdf</t>
  </si>
  <si>
    <t>https://pro.preqin.com/analysis/dryPowderAUMBreakdown</t>
  </si>
  <si>
    <t>* Source: Obtained from Prequin. This number represents "Private Capital". For more information see</t>
  </si>
  <si>
    <t>For the 2020 update, we use the total private capital figure from June 2020, and backfill the other years - data published on (login required):</t>
  </si>
  <si>
    <t xml:space="preserve">Doeswijk, R., Lam, T., and Swinkels, L., 2020, "Data update: The Global Multi-Asset Market Portfolio, 1959–2012". Erasmus University Rotterdam (EUR). Dataset. https://doi.org/10.25397/eur.9371741  </t>
  </si>
  <si>
    <t xml:space="preserve">When you use this data, please cite both references: </t>
  </si>
  <si>
    <t>Note that JGE$GCM and JPMGTOT are no longer supported in Datastream; source is now JP Morgan DataQuery</t>
  </si>
  <si>
    <t>Refinitiv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</si>
</sst>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0"/>
  </numFmts>
  <fonts count="9">
    <font>
      <sz val="11"/>
      <color indexed="8"/>
      <name val="Calibri"/>
      <charset val="134"/>
    </font>
    <font>
      <sz val="11"/>
      <color indexed="8"/>
      <name val="Taz SemiLight"/>
      <family val="2"/>
    </font>
    <font>
      <b/>
      <sz val="11"/>
      <color indexed="8"/>
      <name val="Taz SemiLight"/>
      <family val="2"/>
    </font>
    <font>
      <b/>
      <sz val="11"/>
      <name val="Taz SemiLight"/>
      <family val="2"/>
    </font>
    <font>
      <b/>
      <sz val="11"/>
      <color rgb="FFFF0000"/>
      <name val="Taz SemiLight"/>
      <family val="2"/>
    </font>
    <font>
      <i/>
      <sz val="11"/>
      <color indexed="8"/>
      <name val="Taz SemiLight"/>
      <family val="2"/>
    </font>
    <font>
      <sz val="11"/>
      <color theme="0" tint="0.79998168889431442"/>
      <name val="Taz SemiLight"/>
      <family val="2"/>
    </font>
    <font>
      <u/>
      <sz val="11"/>
      <color theme="10"/>
      <name val="Calibri"/>
      <family val="2"/>
    </font>
    <font>
      <u/>
      <sz val="11"/>
      <color theme="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1">
    <xf numFmtId="0" fontId="0" fillId="0" borderId="0" xfId="0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3" fontId="2" fillId="2" borderId="3" xfId="0" applyNumberFormat="1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2" xfId="0" applyFont="1" applyFill="1" applyBorder="1" applyAlignment="1"/>
    <xf numFmtId="0" fontId="1" fillId="2" borderId="2" xfId="0" applyFont="1" applyFill="1" applyBorder="1" applyAlignment="1"/>
    <xf numFmtId="3" fontId="2" fillId="2" borderId="2" xfId="0" applyNumberFormat="1" applyFont="1" applyFill="1" applyBorder="1" applyAlignmen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3" fontId="3" fillId="2" borderId="2" xfId="0" applyNumberFormat="1" applyFont="1" applyFill="1" applyBorder="1" applyAlignment="1"/>
    <xf numFmtId="0" fontId="2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center"/>
    </xf>
    <xf numFmtId="3" fontId="1" fillId="4" borderId="0" xfId="0" applyNumberFormat="1" applyFont="1" applyFill="1" applyAlignment="1"/>
    <xf numFmtId="0" fontId="1" fillId="4" borderId="0" xfId="0" applyFont="1" applyFill="1" applyAlignment="1"/>
    <xf numFmtId="0" fontId="2" fillId="4" borderId="0" xfId="0" applyFont="1" applyFill="1" applyAlignment="1"/>
    <xf numFmtId="3" fontId="1" fillId="5" borderId="0" xfId="0" applyNumberFormat="1" applyFont="1" applyFill="1" applyAlignment="1"/>
    <xf numFmtId="0" fontId="8" fillId="2" borderId="0" xfId="1" applyFont="1" applyFill="1" applyAlignment="1"/>
    <xf numFmtId="166" fontId="4" fillId="2" borderId="0" xfId="0" applyNumberFormat="1" applyFont="1" applyFill="1" applyAlignment="1"/>
    <xf numFmtId="3" fontId="3" fillId="4" borderId="2" xfId="0" applyNumberFormat="1" applyFont="1" applyFill="1" applyBorder="1" applyAlignment="1"/>
    <xf numFmtId="3" fontId="2" fillId="4" borderId="2" xfId="0" applyNumberFormat="1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64265233404916"/>
          <c:y val="0.13717888591292846"/>
          <c:w val="0.56480582121080969"/>
          <c:h val="0.77811929011980252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tx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2C-49C5-BF83-33E9B93068E3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A2C-49C5-BF83-33E9B93068E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A2C-49C5-BF83-33E9B93068E3}"/>
              </c:ext>
            </c:extLst>
          </c:dPt>
          <c:dPt>
            <c:idx val="3"/>
            <c:bubble3D val="0"/>
            <c:spPr>
              <a:solidFill>
                <a:srgbClr val="B5006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A2C-49C5-BF83-33E9B93068E3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A2C-49C5-BF83-33E9B93068E3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A2C-49C5-BF83-33E9B93068E3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A2C-49C5-BF83-33E9B93068E3}"/>
              </c:ext>
            </c:extLst>
          </c:dPt>
          <c:dPt>
            <c:idx val="7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A2C-49C5-BF83-33E9B93068E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A2C-49C5-BF83-33E9B93068E3}"/>
              </c:ext>
            </c:extLst>
          </c:dPt>
          <c:dLbls>
            <c:dLbl>
              <c:idx val="1"/>
              <c:layout>
                <c:manualLayout>
                  <c:x val="1.8995929443690537E-2"/>
                  <c:y val="-2.99065420560747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2C-49C5-BF83-33E9B93068E3}"/>
                </c:ext>
              </c:extLst>
            </c:dLbl>
            <c:dLbl>
              <c:idx val="2"/>
              <c:layout>
                <c:manualLayout>
                  <c:x val="0.10312075983717775"/>
                  <c:y val="-1.370700676452246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2C-49C5-BF83-33E9B93068E3}"/>
                </c:ext>
              </c:extLst>
            </c:dLbl>
            <c:dLbl>
              <c:idx val="3"/>
              <c:layout>
                <c:manualLayout>
                  <c:x val="2.7137042062415198E-2"/>
                  <c:y val="-1.370700676452246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2C-49C5-BF83-33E9B93068E3}"/>
                </c:ext>
              </c:extLst>
            </c:dLbl>
            <c:dLbl>
              <c:idx val="4"/>
              <c:layout>
                <c:manualLayout>
                  <c:x val="-7.8196989284073551E-2"/>
                  <c:y val="-2.01839723305614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2C-49C5-BF83-33E9B93068E3}"/>
                </c:ext>
              </c:extLst>
            </c:dLbl>
            <c:dLbl>
              <c:idx val="7"/>
              <c:layout>
                <c:manualLayout>
                  <c:x val="0"/>
                  <c:y val="2.616822429906541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az SemiLight" panose="020B04030405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2C-49C5-BF83-33E9B93068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az SemiLight" panose="020B04030405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('Doeswijk, Lam, Swinkels (2014)'!$B$8,'Doeswijk, Lam, Swinkels (2014)'!$B$14,'Doeswijk, Lam, Swinkels (2014)'!$B$17,'Doeswijk, Lam, Swinkels (2014)'!$B$22,'Doeswijk, Lam, Swinkels (2014)'!$B$25,'Doeswijk, Lam, Swinkels (2014)'!$B$31,'Doeswijk, Lam, Swinkels (2014)'!$B$36,'Doeswijk, Lam, Swinkels (2014)'!$B$39)</c:f>
              <c:strCache>
                <c:ptCount val="8"/>
                <c:pt idx="0">
                  <c:v>Equities</c:v>
                </c:pt>
                <c:pt idx="1">
                  <c:v>Private equity</c:v>
                </c:pt>
                <c:pt idx="2">
                  <c:v>Real estate</c:v>
                </c:pt>
                <c:pt idx="3">
                  <c:v>High yield bonds</c:v>
                </c:pt>
                <c:pt idx="4">
                  <c:v>Emerging debt</c:v>
                </c:pt>
                <c:pt idx="5">
                  <c:v>Investment grade credits</c:v>
                </c:pt>
                <c:pt idx="6">
                  <c:v>Government bonds</c:v>
                </c:pt>
                <c:pt idx="7">
                  <c:v>Inflation-linked bonds</c:v>
                </c:pt>
              </c:strCache>
            </c:strRef>
          </c:cat>
          <c:val>
            <c:numRef>
              <c:f>('Doeswijk, Lam, Swinkels (2014)'!$L$8,'Doeswijk, Lam, Swinkels (2014)'!$L$14,'Doeswijk, Lam, Swinkels (2014)'!$L$17,'Doeswijk, Lam, Swinkels (2014)'!$L$22,'Doeswijk, Lam, Swinkels (2014)'!$L$25,'Doeswijk, Lam, Swinkels (2014)'!$L$31,'Doeswijk, Lam, Swinkels (2014)'!$L$36,'Doeswijk, Lam, Swinkels (2014)'!$L$39)</c:f>
              <c:numCache>
                <c:formatCode>#,##0</c:formatCode>
                <c:ptCount val="8"/>
                <c:pt idx="0">
                  <c:v>65781.463870592997</c:v>
                </c:pt>
                <c:pt idx="1">
                  <c:v>7572.3000000000011</c:v>
                </c:pt>
                <c:pt idx="2">
                  <c:v>7203.303888092235</c:v>
                </c:pt>
                <c:pt idx="3">
                  <c:v>2413.3049999999998</c:v>
                </c:pt>
                <c:pt idx="4">
                  <c:v>5147.0429797135002</c:v>
                </c:pt>
                <c:pt idx="5">
                  <c:v>26306.110999999997</c:v>
                </c:pt>
                <c:pt idx="6">
                  <c:v>42462.957999999999</c:v>
                </c:pt>
                <c:pt idx="7">
                  <c:v>3336.7269999999999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A2C-49C5-BF83-33E9B9306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52522F5-B617-4DC2-9E7C-7E584EEEEAAD}">
  <sheetPr/>
  <sheetViews>
    <sheetView zoomScale="54" workbookViewId="0" zoomToFit="1"/>
  </sheetViews>
  <pageMargins left="0.7" right="0.7" top="0.75" bottom="0.75" header="0.3" footer="0.3"/>
  <pageSetup orientation="landscape" horizontalDpi="4294967293" verticalDpi="4294967293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107950</xdr:colOff>
      <xdr:row>3</xdr:row>
      <xdr:rowOff>146050</xdr:rowOff>
    </xdr:from>
    <xdr:to>
      <xdr:col>22</xdr:col>
      <xdr:colOff>266700</xdr:colOff>
      <xdr:row>48</xdr:row>
      <xdr:rowOff>34925</xdr:rowOff>
    </xdr:to>
    <xdr:pic>
      <xdr:nvPicPr>
        <xdr:cNvPr id="1025" name="Picture 1" descr="rId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8050" y="660400"/>
          <a:ext cx="6807200" cy="762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4679950" cy="3397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81B748-73C5-42EB-A6DD-4D86BBE5F8D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0.10548</cdr:x>
      <cdr:y>0.07951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500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600">
              <a:latin typeface="Taz SemiLight" panose="020B0403040502020204" pitchFamily="34" charset="0"/>
            </a:rPr>
            <a:t>Dec-2020 update of </a:t>
          </a:r>
        </a:p>
        <a:p xmlns:a="http://schemas.openxmlformats.org/drawingml/2006/main">
          <a:r>
            <a:rPr lang="en-US" sz="600">
              <a:latin typeface="Taz SemiLight" panose="020B0403040502020204" pitchFamily="34" charset="0"/>
            </a:rPr>
            <a:t>Doeswijk, R., Lam, T., and Swinkels, L., 2014, "The Global Multi-Asset Market Portfolio, 1959–2012", Financial Analysts Journal 70(2), pp. 26-41.</a:t>
          </a:r>
        </a:p>
      </cdr:txBody>
    </cdr:sp>
  </cdr:relSizeAnchor>
</c:userShapes>
</file>

<file path=xl/theme/theme1.xml><?xml version="1.0" encoding="utf-8"?>
<a:theme xmlns:a="http://schemas.openxmlformats.org/drawingml/2006/main" name="Excel Theme Robeco">
  <a:themeElements>
    <a:clrScheme name="Robeco colours">
      <a:dk1>
        <a:srgbClr val="291C00"/>
      </a:dk1>
      <a:lt1>
        <a:srgbClr val="B5C6D6"/>
      </a:lt1>
      <a:dk2>
        <a:srgbClr val="00A2BD"/>
      </a:dk2>
      <a:lt2>
        <a:srgbClr val="E6EFF7"/>
      </a:lt2>
      <a:accent1>
        <a:srgbClr val="00A2BD"/>
      </a:accent1>
      <a:accent2>
        <a:srgbClr val="B5C6D6"/>
      </a:accent2>
      <a:accent3>
        <a:srgbClr val="291C00"/>
      </a:accent3>
      <a:accent4>
        <a:srgbClr val="F79608"/>
      </a:accent4>
      <a:accent5>
        <a:srgbClr val="4A04A5"/>
      </a:accent5>
      <a:accent6>
        <a:srgbClr val="ADBA00"/>
      </a:accent6>
      <a:hlink>
        <a:srgbClr val="B50063"/>
      </a:hlink>
      <a:folHlink>
        <a:srgbClr val="E6EFF7"/>
      </a:folHlink>
    </a:clrScheme>
    <a:fontScheme name="Robeco Template">
      <a:majorFont>
        <a:latin typeface="Verdana"/>
        <a:ea typeface="ＭＳ Ｐゴシック"/>
        <a:cs typeface="ＭＳ Ｐゴシック"/>
      </a:majorFont>
      <a:minorFont>
        <a:latin typeface="Verdana"/>
        <a:ea typeface="ＭＳ Ｐゴシック"/>
        <a:cs typeface="ＭＳ Ｐゴシック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chemeClr val="bg2">
                    <a:alpha val="74998"/>
                  </a:schemeClr>
                </a:outerShdw>
              </a:effectLst>
            </a14:hiddenEffects>
          </a:ext>
        </a:extLst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Arial" charset="0"/>
            <a:ea typeface="ＭＳ Ｐゴシック" charset="0"/>
            <a:cs typeface="ＭＳ Ｐゴシック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chemeClr val="bg2">
                    <a:alpha val="74998"/>
                  </a:schemeClr>
                </a:outerShdw>
              </a:effectLst>
            </a14:hiddenEffects>
          </a:ext>
        </a:extLst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Arial" charset="0"/>
            <a:ea typeface="ＭＳ Ｐゴシック" charset="0"/>
            <a:cs typeface="ＭＳ Ｐゴシック" charset="0"/>
          </a:defRPr>
        </a:defPPr>
      </a:lstStyle>
    </a:lnDef>
  </a:objectDefaults>
  <a:extraClrSchemeLst>
    <a:extraClrScheme>
      <a:clrScheme name="Robeco Template 1">
        <a:dk1>
          <a:srgbClr val="000000"/>
        </a:dk1>
        <a:lt1>
          <a:srgbClr val="EDF3F7"/>
        </a:lt1>
        <a:dk2>
          <a:srgbClr val="00A2BD"/>
        </a:dk2>
        <a:lt2>
          <a:srgbClr val="C5D2DE"/>
        </a:lt2>
        <a:accent1>
          <a:srgbClr val="CCDBE6"/>
        </a:accent1>
        <a:accent2>
          <a:srgbClr val="FF7D00"/>
        </a:accent2>
        <a:accent3>
          <a:srgbClr val="F4F8FA"/>
        </a:accent3>
        <a:accent4>
          <a:srgbClr val="000000"/>
        </a:accent4>
        <a:accent5>
          <a:srgbClr val="E2EAF0"/>
        </a:accent5>
        <a:accent6>
          <a:srgbClr val="E77100"/>
        </a:accent6>
        <a:hlink>
          <a:srgbClr val="B5086B"/>
        </a:hlink>
        <a:folHlink>
          <a:srgbClr val="C5BA19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Rose">
      <a:srgbClr val="B50063"/>
    </a:custClr>
  </a:custClr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ro.preqin.com/analysis/dryPowderAUMBreakdown" TargetMode="External"/><Relationship Id="rId1" Type="http://schemas.openxmlformats.org/officeDocument/2006/relationships/hyperlink" Target="http://docs.preqin.com/samples/2016-Preqin-Global-Private-Equity-and-Venture-Capital-Report-Sample_Page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50"/>
  <sheetViews>
    <sheetView tabSelected="1" workbookViewId="0"/>
  </sheetViews>
  <sheetFormatPr defaultColWidth="9.1796875" defaultRowHeight="13.5"/>
  <cols>
    <col min="1" max="1" width="9.1796875" style="1"/>
    <col min="2" max="2" width="61.7265625" style="1" customWidth="1"/>
    <col min="3" max="3" width="21.54296875" style="13" customWidth="1"/>
    <col min="4" max="10" width="9.1796875" style="1"/>
    <col min="11" max="12" width="9.1796875" style="1" customWidth="1"/>
    <col min="13" max="13" width="12.54296875" style="24" bestFit="1" customWidth="1"/>
    <col min="14" max="24" width="9.1796875" style="24"/>
    <col min="25" max="16384" width="9.1796875" style="1"/>
  </cols>
  <sheetData>
    <row r="1" spans="2:16">
      <c r="B1" s="21" t="s">
        <v>49</v>
      </c>
      <c r="C1" s="22"/>
      <c r="D1" s="21"/>
      <c r="E1" s="21"/>
      <c r="F1" s="21"/>
      <c r="G1" s="21"/>
      <c r="H1" s="21"/>
      <c r="I1" s="21"/>
      <c r="J1" s="21"/>
      <c r="K1" s="21"/>
      <c r="L1" s="21"/>
    </row>
    <row r="2" spans="2:16">
      <c r="B2" s="21" t="s">
        <v>0</v>
      </c>
      <c r="C2" s="22"/>
      <c r="D2" s="21"/>
      <c r="E2" s="21"/>
      <c r="F2" s="21"/>
      <c r="G2" s="21"/>
      <c r="H2" s="21"/>
      <c r="I2" s="21"/>
      <c r="J2" s="21"/>
      <c r="K2" s="21"/>
      <c r="L2" s="21"/>
    </row>
    <row r="3" spans="2:16">
      <c r="B3" s="21" t="s">
        <v>48</v>
      </c>
      <c r="C3" s="22"/>
      <c r="D3" s="21"/>
      <c r="E3" s="21"/>
      <c r="F3" s="21"/>
      <c r="G3" s="21"/>
      <c r="H3" s="21"/>
      <c r="I3" s="21"/>
      <c r="J3" s="21"/>
      <c r="K3" s="21"/>
      <c r="L3" s="21"/>
    </row>
    <row r="5" spans="2:16">
      <c r="B5" s="2" t="s">
        <v>1</v>
      </c>
      <c r="C5" s="3"/>
      <c r="D5" s="4"/>
      <c r="E5" s="4"/>
      <c r="F5" s="4"/>
      <c r="G5" s="4"/>
      <c r="H5" s="4"/>
      <c r="I5" s="4"/>
      <c r="J5" s="4"/>
      <c r="K5" s="4"/>
      <c r="L5" s="4"/>
    </row>
    <row r="6" spans="2:16">
      <c r="B6" s="5"/>
      <c r="C6" s="6" t="s">
        <v>51</v>
      </c>
      <c r="D6" s="7">
        <v>2012</v>
      </c>
      <c r="E6" s="7">
        <v>2013</v>
      </c>
      <c r="F6" s="7">
        <v>2014</v>
      </c>
      <c r="G6" s="7">
        <v>2015</v>
      </c>
      <c r="H6" s="7">
        <v>2016</v>
      </c>
      <c r="I6" s="7">
        <v>2017</v>
      </c>
      <c r="J6" s="7">
        <v>2018</v>
      </c>
      <c r="K6" s="7">
        <v>2019</v>
      </c>
      <c r="L6" s="7">
        <v>2020</v>
      </c>
    </row>
    <row r="7" spans="2:16">
      <c r="B7" s="2" t="s">
        <v>2</v>
      </c>
      <c r="C7" s="8" t="s">
        <v>3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</row>
    <row r="8" spans="2:16">
      <c r="B8" s="10" t="s">
        <v>5</v>
      </c>
      <c r="C8" s="11"/>
      <c r="D8" s="12">
        <f>D9+D10-D11-D12</f>
        <v>32919.548000000003</v>
      </c>
      <c r="E8" s="12">
        <f t="shared" ref="E8:G8" si="0">E9+E10-E11-E12</f>
        <v>40301.94</v>
      </c>
      <c r="F8" s="12">
        <f t="shared" si="0"/>
        <v>41378.678</v>
      </c>
      <c r="G8" s="12">
        <f t="shared" si="0"/>
        <v>39986.469999999994</v>
      </c>
      <c r="H8" s="12">
        <f t="shared" ref="H8" si="1">H9+H10-H11-H12</f>
        <v>42205.300075750994</v>
      </c>
      <c r="I8" s="12">
        <f>I9+I10-I11-I12</f>
        <v>51551.218745205995</v>
      </c>
      <c r="J8" s="12">
        <f>J9+J10-J11-J12</f>
        <v>45121.278105483012</v>
      </c>
      <c r="K8" s="12">
        <f>K9+K10-K11-K12</f>
        <v>56199.181280015</v>
      </c>
      <c r="L8" s="12">
        <f>L9+L10-L11-L12</f>
        <v>65781.463870592997</v>
      </c>
    </row>
    <row r="9" spans="2:16">
      <c r="B9" s="1" t="s">
        <v>6</v>
      </c>
      <c r="C9" s="13" t="s">
        <v>7</v>
      </c>
      <c r="D9" s="14">
        <v>29473.919000000002</v>
      </c>
      <c r="E9" s="14">
        <v>35739.275000000001</v>
      </c>
      <c r="F9" s="14">
        <v>36893.046000000002</v>
      </c>
      <c r="G9" s="14">
        <v>35723.129999999997</v>
      </c>
      <c r="H9" s="14">
        <v>37615.942999999999</v>
      </c>
      <c r="I9" s="23">
        <v>45879.360000000001</v>
      </c>
      <c r="J9" s="23">
        <v>40565.889000000003</v>
      </c>
      <c r="K9" s="23">
        <v>50879.093999999997</v>
      </c>
      <c r="L9" s="23">
        <v>59241.495999999999</v>
      </c>
      <c r="M9" s="23"/>
    </row>
    <row r="10" spans="2:16">
      <c r="B10" s="1" t="s">
        <v>8</v>
      </c>
      <c r="C10" s="13" t="s">
        <v>9</v>
      </c>
      <c r="D10" s="14">
        <v>4299.8639999999996</v>
      </c>
      <c r="E10" s="14">
        <v>5521.8339999999998</v>
      </c>
      <c r="F10" s="14">
        <v>5717.1319999999996</v>
      </c>
      <c r="G10" s="14">
        <v>5539.9219999999996</v>
      </c>
      <c r="H10" s="14">
        <v>5915.5680000000002</v>
      </c>
      <c r="I10" s="23">
        <v>7167.3729999999996</v>
      </c>
      <c r="J10" s="23">
        <v>5920.4440000000004</v>
      </c>
      <c r="K10" s="23">
        <v>7057.3909999999996</v>
      </c>
      <c r="L10" s="23">
        <v>8169.7330000000002</v>
      </c>
      <c r="O10" s="23"/>
      <c r="P10" s="23"/>
    </row>
    <row r="11" spans="2:16">
      <c r="B11" s="1" t="s">
        <v>10</v>
      </c>
      <c r="C11" s="13" t="s">
        <v>11</v>
      </c>
      <c r="D11" s="14">
        <v>558.43399999999997</v>
      </c>
      <c r="E11" s="14">
        <v>589.60199999999998</v>
      </c>
      <c r="F11" s="14">
        <v>760.58199999999999</v>
      </c>
      <c r="G11" s="14">
        <v>802.75199999999995</v>
      </c>
      <c r="H11" s="14">
        <v>841.98199999999997</v>
      </c>
      <c r="I11" s="23">
        <v>960.37199999999996</v>
      </c>
      <c r="J11" s="23">
        <v>876.05600000000004</v>
      </c>
      <c r="K11" s="23">
        <v>1155.8440000000001</v>
      </c>
      <c r="L11" s="23">
        <v>1070.847</v>
      </c>
    </row>
    <row r="12" spans="2:16">
      <c r="B12" s="1" t="s">
        <v>12</v>
      </c>
      <c r="C12" s="13" t="s">
        <v>13</v>
      </c>
      <c r="D12" s="14">
        <v>295.80099999999999</v>
      </c>
      <c r="E12" s="14">
        <v>369.56700000000001</v>
      </c>
      <c r="F12" s="14">
        <v>470.91800000000001</v>
      </c>
      <c r="G12" s="14">
        <v>473.83</v>
      </c>
      <c r="H12" s="14">
        <v>484.22892424899999</v>
      </c>
      <c r="I12" s="23">
        <v>535.142254794</v>
      </c>
      <c r="J12" s="23">
        <v>488.998894517</v>
      </c>
      <c r="K12" s="23">
        <v>581.45971998499999</v>
      </c>
      <c r="L12" s="23">
        <v>558.91812940700004</v>
      </c>
    </row>
    <row r="13" spans="2:16">
      <c r="D13" s="14"/>
      <c r="E13" s="14"/>
      <c r="F13" s="14"/>
      <c r="G13" s="14"/>
      <c r="H13" s="14"/>
      <c r="I13" s="14"/>
      <c r="J13" s="23"/>
      <c r="K13" s="23"/>
      <c r="L13" s="23"/>
    </row>
    <row r="14" spans="2:16">
      <c r="B14" s="15" t="s">
        <v>14</v>
      </c>
      <c r="C14" s="16"/>
      <c r="D14" s="17">
        <f>D15</f>
        <v>3270</v>
      </c>
      <c r="E14" s="17">
        <f t="shared" ref="E14:H14" si="2">E15</f>
        <v>3758.7999999999997</v>
      </c>
      <c r="F14" s="17">
        <f t="shared" si="2"/>
        <v>3890.8</v>
      </c>
      <c r="G14" s="17">
        <f t="shared" si="2"/>
        <v>4191.0999999999995</v>
      </c>
      <c r="H14" s="17">
        <f t="shared" si="2"/>
        <v>4508.5</v>
      </c>
      <c r="I14" s="17">
        <f>I15</f>
        <v>5234.7999999999993</v>
      </c>
      <c r="J14" s="29">
        <f>J15</f>
        <v>6062.7</v>
      </c>
      <c r="K14" s="29">
        <f>K15</f>
        <v>7192.8</v>
      </c>
      <c r="L14" s="29">
        <f>L15</f>
        <v>7572.3000000000011</v>
      </c>
    </row>
    <row r="15" spans="2:16">
      <c r="B15" s="1" t="s">
        <v>15</v>
      </c>
      <c r="C15" s="13" t="s">
        <v>16</v>
      </c>
      <c r="D15" s="14">
        <v>3270</v>
      </c>
      <c r="E15" s="14">
        <v>3758.7999999999997</v>
      </c>
      <c r="F15" s="14">
        <v>3890.8</v>
      </c>
      <c r="G15" s="14">
        <v>4191.0999999999995</v>
      </c>
      <c r="H15" s="14">
        <v>4508.5</v>
      </c>
      <c r="I15" s="23">
        <v>5234.7999999999993</v>
      </c>
      <c r="J15" s="23">
        <v>6062.7</v>
      </c>
      <c r="K15" s="23">
        <v>7192.8</v>
      </c>
      <c r="L15" s="23">
        <v>7572.3000000000011</v>
      </c>
    </row>
    <row r="16" spans="2:16">
      <c r="D16" s="14"/>
      <c r="E16" s="14"/>
      <c r="F16" s="14"/>
      <c r="G16" s="14"/>
      <c r="H16" s="14"/>
      <c r="I16" s="14"/>
      <c r="J16" s="23"/>
      <c r="K16" s="23"/>
      <c r="L16" s="23"/>
    </row>
    <row r="17" spans="2:12">
      <c r="B17" s="10" t="s">
        <v>17</v>
      </c>
      <c r="C17" s="18"/>
      <c r="D17" s="12">
        <f>D20*(D18/D19)</f>
        <v>4611.9309767388149</v>
      </c>
      <c r="E17" s="12">
        <f t="shared" ref="E17:G17" si="3">E20*(E18/E19)</f>
        <v>5276.5775318313445</v>
      </c>
      <c r="F17" s="12">
        <f t="shared" si="3"/>
        <v>6077.9114554361113</v>
      </c>
      <c r="G17" s="12">
        <f t="shared" si="3"/>
        <v>6123.4222641400465</v>
      </c>
      <c r="H17" s="12">
        <f t="shared" ref="H17" si="4">H20*(H18/H19)</f>
        <v>6273.8114708344947</v>
      </c>
      <c r="I17" s="12">
        <f>I20*(I18/I19)</f>
        <v>7155.96546334703</v>
      </c>
      <c r="J17" s="30">
        <f>J20*(J18/J19)</f>
        <v>6848.7780688500279</v>
      </c>
      <c r="K17" s="30">
        <f>K20*(K18/K19)</f>
        <v>7839.4234344173137</v>
      </c>
      <c r="L17" s="30">
        <f>L20*(L18/L19)</f>
        <v>7203.303888092235</v>
      </c>
    </row>
    <row r="18" spans="2:12">
      <c r="B18" s="1" t="s">
        <v>18</v>
      </c>
      <c r="C18" s="13" t="s">
        <v>19</v>
      </c>
      <c r="D18" s="14">
        <v>1309.68</v>
      </c>
      <c r="E18" s="14">
        <v>1498.424</v>
      </c>
      <c r="F18" s="14">
        <v>1725.9839999999999</v>
      </c>
      <c r="G18" s="14">
        <v>1738.9079999999999</v>
      </c>
      <c r="H18" s="14">
        <v>1781.615</v>
      </c>
      <c r="I18" s="14">
        <v>2032.126</v>
      </c>
      <c r="J18" s="23">
        <v>1944.8920000000001</v>
      </c>
      <c r="K18" s="23">
        <v>2226.212</v>
      </c>
      <c r="L18" s="23">
        <v>2045.569</v>
      </c>
    </row>
    <row r="19" spans="2:12">
      <c r="B19" s="1" t="s">
        <v>20</v>
      </c>
      <c r="C19" s="13" t="s">
        <v>19</v>
      </c>
      <c r="D19" s="14">
        <v>1039.07</v>
      </c>
      <c r="E19" s="14">
        <v>1309.68</v>
      </c>
      <c r="F19" s="14">
        <v>1498.424</v>
      </c>
      <c r="G19" s="14">
        <v>1725.9839999999999</v>
      </c>
      <c r="H19" s="14">
        <f>G18</f>
        <v>1738.9079999999999</v>
      </c>
      <c r="I19" s="14">
        <f>H18</f>
        <v>1781.615</v>
      </c>
      <c r="J19" s="14">
        <f>I18</f>
        <v>2032.126</v>
      </c>
      <c r="K19" s="14">
        <f>J18</f>
        <v>1944.8920000000001</v>
      </c>
      <c r="L19" s="14">
        <f>K18</f>
        <v>2226.212</v>
      </c>
    </row>
    <row r="20" spans="2:12">
      <c r="B20" s="1" t="s">
        <v>21</v>
      </c>
      <c r="C20" s="13" t="s">
        <v>16</v>
      </c>
      <c r="D20" s="14">
        <v>3659</v>
      </c>
      <c r="E20" s="14">
        <v>4611.9309767388104</v>
      </c>
      <c r="F20" s="14">
        <v>5276.5775318313499</v>
      </c>
      <c r="G20" s="14">
        <v>6077.9114554361104</v>
      </c>
      <c r="H20" s="14">
        <f>G17</f>
        <v>6123.4222641400465</v>
      </c>
      <c r="I20" s="14">
        <f>H17</f>
        <v>6273.8114708344947</v>
      </c>
      <c r="J20" s="14">
        <f>I17</f>
        <v>7155.96546334703</v>
      </c>
      <c r="K20" s="14">
        <f>J17</f>
        <v>6848.7780688500279</v>
      </c>
      <c r="L20" s="14">
        <f>K17</f>
        <v>7839.4234344173137</v>
      </c>
    </row>
    <row r="22" spans="2:12">
      <c r="B22" s="10" t="s">
        <v>22</v>
      </c>
      <c r="C22" s="18"/>
      <c r="D22" s="12">
        <f>D23</f>
        <v>1522.894</v>
      </c>
      <c r="E22" s="12">
        <f t="shared" ref="E22:H22" si="5">E23</f>
        <v>1827.0170000000001</v>
      </c>
      <c r="F22" s="12">
        <f t="shared" si="5"/>
        <v>1896.6559999999999</v>
      </c>
      <c r="G22" s="12">
        <f t="shared" si="5"/>
        <v>1714.866</v>
      </c>
      <c r="H22" s="12">
        <f t="shared" si="5"/>
        <v>1844.7190000000001</v>
      </c>
      <c r="I22" s="12">
        <f>I23</f>
        <v>1938.0840000000001</v>
      </c>
      <c r="J22" s="12">
        <f>J23</f>
        <v>1729.9960000000001</v>
      </c>
      <c r="K22" s="12">
        <f>K23</f>
        <v>1909.3340000000001</v>
      </c>
      <c r="L22" s="12">
        <f>L23</f>
        <v>2413.3049999999998</v>
      </c>
    </row>
    <row r="23" spans="2:12">
      <c r="B23" s="1" t="s">
        <v>23</v>
      </c>
      <c r="C23" s="13" t="s">
        <v>24</v>
      </c>
      <c r="D23" s="14">
        <v>1522.894</v>
      </c>
      <c r="E23" s="14">
        <v>1827.0170000000001</v>
      </c>
      <c r="F23" s="14">
        <v>1896.6559999999999</v>
      </c>
      <c r="G23" s="14">
        <v>1714.866</v>
      </c>
      <c r="H23" s="14">
        <v>1844.7190000000001</v>
      </c>
      <c r="I23" s="14">
        <v>1938.0840000000001</v>
      </c>
      <c r="J23" s="14">
        <v>1729.9960000000001</v>
      </c>
      <c r="K23" s="14">
        <v>1909.3340000000001</v>
      </c>
      <c r="L23" s="14">
        <v>2413.3049999999998</v>
      </c>
    </row>
    <row r="24" spans="2:12">
      <c r="D24" s="14"/>
      <c r="E24" s="14"/>
      <c r="F24" s="14"/>
      <c r="G24" s="14"/>
      <c r="H24" s="14"/>
      <c r="I24" s="14"/>
      <c r="J24" s="14"/>
      <c r="K24" s="14"/>
      <c r="L24" s="14"/>
    </row>
    <row r="25" spans="2:12">
      <c r="B25" s="10" t="s">
        <v>25</v>
      </c>
      <c r="C25" s="18"/>
      <c r="D25" s="12">
        <f>D26+D27+D28+D29</f>
        <v>2681.6128000000003</v>
      </c>
      <c r="E25" s="12">
        <f t="shared" ref="E25:G25" si="6">E26+E27+E28+E29</f>
        <v>2717.1648</v>
      </c>
      <c r="F25" s="12">
        <f t="shared" si="6"/>
        <v>2866.0784000000003</v>
      </c>
      <c r="G25" s="12">
        <f t="shared" si="6"/>
        <v>2636.6715599228751</v>
      </c>
      <c r="H25" s="12">
        <f t="shared" ref="H25" si="7">H26+H27+H28+H29</f>
        <v>3068.7096999999999</v>
      </c>
      <c r="I25" s="12">
        <f>I26+I27+I28+I29</f>
        <v>3604.2482513110422</v>
      </c>
      <c r="J25" s="12">
        <f>J26+J27+J28+J29</f>
        <v>3410.295624142821</v>
      </c>
      <c r="K25" s="12">
        <f>K26+K27+K28+K29</f>
        <v>4063.2963544841095</v>
      </c>
      <c r="L25" s="12">
        <f>L26+L27+L28+L29</f>
        <v>5147.0429797135002</v>
      </c>
    </row>
    <row r="26" spans="2:12">
      <c r="B26" s="1" t="s">
        <v>26</v>
      </c>
      <c r="C26" s="13" t="s">
        <v>43</v>
      </c>
      <c r="D26" s="14">
        <v>952.64599999999996</v>
      </c>
      <c r="E26" s="14">
        <v>930.05499999999995</v>
      </c>
      <c r="F26" s="14">
        <v>940.94600000000003</v>
      </c>
      <c r="G26" s="14">
        <v>793.34299999999996</v>
      </c>
      <c r="H26" s="14">
        <v>965.02599999999995</v>
      </c>
      <c r="I26" s="14">
        <v>1203.0182320000001</v>
      </c>
      <c r="J26" s="14">
        <v>1123.0634700000001</v>
      </c>
      <c r="K26" s="14">
        <v>1291.614714</v>
      </c>
      <c r="L26" s="14">
        <v>2049.9694361900001</v>
      </c>
    </row>
    <row r="27" spans="2:12">
      <c r="B27" s="1" t="s">
        <v>27</v>
      </c>
      <c r="C27" s="13" t="s">
        <v>28</v>
      </c>
      <c r="D27" s="14">
        <v>579.21379999999999</v>
      </c>
      <c r="E27" s="14">
        <v>585.91179999999997</v>
      </c>
      <c r="F27" s="14">
        <v>650.53539999999998</v>
      </c>
      <c r="G27" s="14">
        <v>671.97109999999998</v>
      </c>
      <c r="H27" s="14">
        <v>775.69870000000003</v>
      </c>
      <c r="I27" s="14">
        <v>913.15439115630011</v>
      </c>
      <c r="J27" s="14">
        <v>872.92210049490006</v>
      </c>
      <c r="K27" s="14">
        <v>1153.3004127158999</v>
      </c>
      <c r="L27" s="14">
        <v>1327.1930410693401</v>
      </c>
    </row>
    <row r="28" spans="2:12">
      <c r="B28" s="1" t="s">
        <v>29</v>
      </c>
      <c r="C28" s="13" t="s">
        <v>16</v>
      </c>
      <c r="D28" s="14">
        <v>620</v>
      </c>
      <c r="E28" s="14">
        <v>716</v>
      </c>
      <c r="F28" s="14">
        <v>792</v>
      </c>
      <c r="G28" s="14">
        <v>787.90945992287504</v>
      </c>
      <c r="H28" s="14">
        <v>854.70899999999995</v>
      </c>
      <c r="I28" s="14">
        <v>969.11662815474199</v>
      </c>
      <c r="J28" s="14">
        <v>944.59805364792101</v>
      </c>
      <c r="K28" s="26">
        <v>1079.3602277682101</v>
      </c>
      <c r="L28" s="26">
        <v>1247.8865024541599</v>
      </c>
    </row>
    <row r="29" spans="2:12">
      <c r="B29" s="1" t="s">
        <v>30</v>
      </c>
      <c r="C29" s="13" t="s">
        <v>31</v>
      </c>
      <c r="D29" s="14">
        <v>529.75300000000004</v>
      </c>
      <c r="E29" s="14">
        <v>485.19799999999998</v>
      </c>
      <c r="F29" s="14">
        <v>482.59699999999998</v>
      </c>
      <c r="G29" s="14">
        <v>383.44799999999998</v>
      </c>
      <c r="H29" s="14">
        <v>473.27600000000001</v>
      </c>
      <c r="I29" s="14">
        <v>518.95899999999995</v>
      </c>
      <c r="J29" s="14">
        <v>469.71199999999999</v>
      </c>
      <c r="K29" s="14">
        <v>539.02099999999996</v>
      </c>
      <c r="L29" s="14">
        <v>521.99400000000003</v>
      </c>
    </row>
    <row r="31" spans="2:12">
      <c r="B31" s="10" t="s">
        <v>32</v>
      </c>
      <c r="C31" s="18"/>
      <c r="D31" s="12">
        <f>D32-D33-D34</f>
        <v>16760.635999999999</v>
      </c>
      <c r="E31" s="12">
        <f t="shared" ref="E31:G31" si="8">E32-E33-E34</f>
        <v>17029.613000000001</v>
      </c>
      <c r="F31" s="12">
        <f t="shared" si="8"/>
        <v>17516.394000000004</v>
      </c>
      <c r="G31" s="12">
        <f t="shared" si="8"/>
        <v>17581.373999999996</v>
      </c>
      <c r="H31" s="12">
        <f t="shared" ref="H31" si="9">H32-H33-H34</f>
        <v>18530.418999999994</v>
      </c>
      <c r="I31" s="12">
        <f>I32-I33-I34</f>
        <v>20896.078000000001</v>
      </c>
      <c r="J31" s="12">
        <f>J32-J33-J34</f>
        <v>20832.655000000002</v>
      </c>
      <c r="K31" s="12">
        <f>K32-K33-K34</f>
        <v>23095.884999999998</v>
      </c>
      <c r="L31" s="12">
        <f>L32-L33-L34</f>
        <v>26306.110999999997</v>
      </c>
    </row>
    <row r="32" spans="2:12">
      <c r="B32" s="1" t="s">
        <v>33</v>
      </c>
      <c r="C32" s="13" t="s">
        <v>34</v>
      </c>
      <c r="D32" s="14">
        <v>45022.46</v>
      </c>
      <c r="E32" s="14">
        <v>44812.61</v>
      </c>
      <c r="F32" s="14">
        <v>46224.83</v>
      </c>
      <c r="G32" s="14">
        <v>45683.7</v>
      </c>
      <c r="H32" s="14">
        <v>47836.110999999997</v>
      </c>
      <c r="I32" s="14">
        <v>53150.305</v>
      </c>
      <c r="J32" s="14">
        <v>53158.955000000002</v>
      </c>
      <c r="K32" s="14">
        <v>60053.360999999997</v>
      </c>
      <c r="L32" s="14">
        <v>71182.373999999996</v>
      </c>
    </row>
    <row r="33" spans="2:24">
      <c r="B33" s="1" t="s">
        <v>35</v>
      </c>
      <c r="C33" s="13" t="s">
        <v>36</v>
      </c>
      <c r="D33" s="14">
        <v>26738.93</v>
      </c>
      <c r="E33" s="14">
        <v>25955.98</v>
      </c>
      <c r="F33" s="14">
        <v>26811.78</v>
      </c>
      <c r="G33" s="14">
        <v>26387.46</v>
      </c>
      <c r="H33" s="14">
        <v>27460.973000000002</v>
      </c>
      <c r="I33" s="14">
        <v>30316.143</v>
      </c>
      <c r="J33" s="14">
        <v>30596.304</v>
      </c>
      <c r="K33" s="14">
        <v>35048.142</v>
      </c>
      <c r="L33" s="14">
        <v>42462.957999999999</v>
      </c>
    </row>
    <row r="34" spans="2:24">
      <c r="B34" s="1" t="s">
        <v>37</v>
      </c>
      <c r="C34" s="13" t="s">
        <v>24</v>
      </c>
      <c r="D34" s="14">
        <v>1522.894</v>
      </c>
      <c r="E34" s="14">
        <v>1827.0170000000001</v>
      </c>
      <c r="F34" s="14">
        <v>1896.6559999999999</v>
      </c>
      <c r="G34" s="14">
        <v>1714.866</v>
      </c>
      <c r="H34" s="14">
        <v>1844.7190000000001</v>
      </c>
      <c r="I34" s="14">
        <v>1938.0840000000001</v>
      </c>
      <c r="J34" s="14">
        <v>1729.9960000000001</v>
      </c>
      <c r="K34" s="14">
        <v>1909.3340000000001</v>
      </c>
      <c r="L34" s="14">
        <v>2413.3049999999998</v>
      </c>
    </row>
    <row r="36" spans="2:24">
      <c r="B36" s="10" t="s">
        <v>38</v>
      </c>
      <c r="C36" s="18"/>
      <c r="D36" s="12">
        <f>D37</f>
        <v>26738.93</v>
      </c>
      <c r="E36" s="12">
        <f t="shared" ref="E36:H36" si="10">E37</f>
        <v>25955.98</v>
      </c>
      <c r="F36" s="12">
        <f t="shared" si="10"/>
        <v>26811.78</v>
      </c>
      <c r="G36" s="12">
        <f t="shared" si="10"/>
        <v>26387.46</v>
      </c>
      <c r="H36" s="12">
        <f t="shared" si="10"/>
        <v>27460.973000000002</v>
      </c>
      <c r="I36" s="12">
        <f>I37</f>
        <v>30316.143</v>
      </c>
      <c r="J36" s="12">
        <f>J37</f>
        <v>30596.304</v>
      </c>
      <c r="K36" s="12">
        <f>K37</f>
        <v>35048.142</v>
      </c>
      <c r="L36" s="12">
        <f>L37</f>
        <v>42462.957999999999</v>
      </c>
    </row>
    <row r="37" spans="2:24">
      <c r="B37" s="1" t="s">
        <v>35</v>
      </c>
      <c r="C37" s="13" t="s">
        <v>36</v>
      </c>
      <c r="D37" s="14">
        <v>26738.93</v>
      </c>
      <c r="E37" s="14">
        <v>25955.98</v>
      </c>
      <c r="F37" s="14">
        <v>26811.78</v>
      </c>
      <c r="G37" s="14">
        <v>26387.46</v>
      </c>
      <c r="H37" s="14">
        <v>27460.973000000002</v>
      </c>
      <c r="I37" s="14">
        <v>30316.143</v>
      </c>
      <c r="J37" s="14">
        <v>30596.304</v>
      </c>
      <c r="K37" s="14">
        <v>35048.142</v>
      </c>
      <c r="L37" s="14">
        <f>L33</f>
        <v>42462.957999999999</v>
      </c>
    </row>
    <row r="38" spans="2:24">
      <c r="D38" s="14"/>
      <c r="E38" s="14"/>
      <c r="F38" s="14"/>
      <c r="G38" s="14"/>
      <c r="H38" s="14"/>
      <c r="I38" s="14"/>
      <c r="J38" s="14"/>
      <c r="K38" s="14"/>
      <c r="L38" s="14"/>
    </row>
    <row r="39" spans="2:24">
      <c r="B39" s="10" t="s">
        <v>39</v>
      </c>
      <c r="C39" s="18"/>
      <c r="D39" s="12">
        <f>D40</f>
        <v>2062.0459999999998</v>
      </c>
      <c r="E39" s="12">
        <f t="shared" ref="E39:H39" si="11">E40</f>
        <v>2131.1579999999999</v>
      </c>
      <c r="F39" s="12">
        <f t="shared" si="11"/>
        <v>2387.998</v>
      </c>
      <c r="G39" s="12">
        <f t="shared" si="11"/>
        <v>2363.9769999999999</v>
      </c>
      <c r="H39" s="12">
        <f t="shared" si="11"/>
        <v>2547.0230000000001</v>
      </c>
      <c r="I39" s="12">
        <f>I40</f>
        <v>2866.3009999999999</v>
      </c>
      <c r="J39" s="12">
        <f>J40</f>
        <v>2832.8589999999999</v>
      </c>
      <c r="K39" s="12">
        <f>K40</f>
        <v>3091.355</v>
      </c>
      <c r="L39" s="12">
        <f>L40</f>
        <v>3336.7269999999999</v>
      </c>
    </row>
    <row r="40" spans="2:24">
      <c r="B40" s="1" t="s">
        <v>40</v>
      </c>
      <c r="C40" s="13" t="s">
        <v>41</v>
      </c>
      <c r="D40" s="14">
        <v>2062.0459999999998</v>
      </c>
      <c r="E40" s="14">
        <v>2131.1579999999999</v>
      </c>
      <c r="F40" s="14">
        <v>2387.998</v>
      </c>
      <c r="G40" s="14">
        <v>2363.9769999999999</v>
      </c>
      <c r="H40" s="14">
        <v>2547.0230000000001</v>
      </c>
      <c r="I40" s="14">
        <v>2866.3009999999999</v>
      </c>
      <c r="J40" s="14">
        <v>2832.8589999999999</v>
      </c>
      <c r="K40" s="14">
        <v>3091.355</v>
      </c>
      <c r="L40" s="14">
        <v>3336.7269999999999</v>
      </c>
    </row>
    <row r="41" spans="2:24">
      <c r="D41" s="14"/>
      <c r="E41" s="14"/>
      <c r="F41" s="14"/>
      <c r="G41" s="14"/>
      <c r="H41" s="14"/>
      <c r="I41" s="14"/>
      <c r="J41" s="14"/>
      <c r="K41" s="14"/>
      <c r="L41" s="14"/>
    </row>
    <row r="42" spans="2:24">
      <c r="B42" s="10" t="s">
        <v>42</v>
      </c>
      <c r="C42" s="18"/>
      <c r="D42" s="12">
        <f>D8+D14+D17+D22+D25+D31+D36+D39</f>
        <v>90567.59777673881</v>
      </c>
      <c r="E42" s="12">
        <f t="shared" ref="E42:G42" si="12">E8+E14+E17+E22+E25+E31+E36+E39</f>
        <v>98998.250331831339</v>
      </c>
      <c r="F42" s="12">
        <f t="shared" si="12"/>
        <v>102826.29585543612</v>
      </c>
      <c r="G42" s="12">
        <f t="shared" si="12"/>
        <v>100985.34082406292</v>
      </c>
      <c r="H42" s="12">
        <f t="shared" ref="H42" si="13">H8+H14+H17+H22+H25+H31+H36+H39</f>
        <v>106439.45524658548</v>
      </c>
      <c r="I42" s="12">
        <f>I8+I14+I17+I22+I25+I31+I36+I39</f>
        <v>123562.83845986407</v>
      </c>
      <c r="J42" s="12">
        <f>J8+J14+J17+J22+J25+J31+J36+J39</f>
        <v>117434.86579847586</v>
      </c>
      <c r="K42" s="12">
        <f>K8+K14+K17+K22+K25+K31+K36+K39</f>
        <v>138439.41706891643</v>
      </c>
      <c r="L42" s="12">
        <f>L8+L14+L17+L22+L25+L31+L36+L39</f>
        <v>160223.21173839876</v>
      </c>
    </row>
    <row r="43" spans="2:24" s="2" customFormat="1">
      <c r="C43" s="3"/>
      <c r="E43" s="28"/>
      <c r="F43" s="28"/>
      <c r="G43" s="28"/>
      <c r="H43" s="28"/>
      <c r="I43" s="28"/>
      <c r="J43" s="28"/>
      <c r="K43" s="28"/>
      <c r="L43" s="28"/>
      <c r="M43" s="24"/>
      <c r="N43" s="24"/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spans="2:24">
      <c r="C44" s="1"/>
    </row>
    <row r="45" spans="2:24">
      <c r="B45" s="1" t="s">
        <v>46</v>
      </c>
      <c r="C45" s="1"/>
    </row>
    <row r="46" spans="2:24" ht="14.5">
      <c r="B46" s="27" t="s">
        <v>44</v>
      </c>
    </row>
    <row r="47" spans="2:24">
      <c r="B47" s="1" t="s">
        <v>47</v>
      </c>
    </row>
    <row r="48" spans="2:24" ht="14.5">
      <c r="B48" s="27" t="s">
        <v>45</v>
      </c>
    </row>
    <row r="49" spans="2:3">
      <c r="B49" s="1" t="s">
        <v>50</v>
      </c>
      <c r="C49" s="19"/>
    </row>
    <row r="50" spans="2:3" ht="14.25" customHeight="1">
      <c r="B50" s="20"/>
    </row>
  </sheetData>
  <hyperlinks>
    <hyperlink ref="B46" r:id="rId1" xr:uid="{00000000-0004-0000-0000-000000000000}"/>
    <hyperlink ref="B48" r:id="rId2" xr:uid="{037036E5-EC44-4AF7-B619-EEE3A0DEB7C3}"/>
  </hyperlinks>
  <pageMargins left="0.69930555555555596" right="0.69930555555555596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33D80FC6A8A45B5DDF4FD6B902E4D" ma:contentTypeVersion="15" ma:contentTypeDescription="Create a new document." ma:contentTypeScope="" ma:versionID="15374127ed0b284435bc197d9109ee07">
  <xsd:schema xmlns:xsd="http://www.w3.org/2001/XMLSchema" xmlns:xs="http://www.w3.org/2001/XMLSchema" xmlns:p="http://schemas.microsoft.com/office/2006/metadata/properties" xmlns:ns3="534362a4-4147-4f2e-849b-3885f6897121" xmlns:ns4="6de14cf5-d74e-4f93-af90-8c9b3be5c817" xmlns:ns5="fb8de50d-3950-4a35-99c3-ab7effea57b5" targetNamespace="http://schemas.microsoft.com/office/2006/metadata/properties" ma:root="true" ma:fieldsID="2f8ad63b8021c60968fa22ba929c6354" ns3:_="" ns4:_="" ns5:_="">
    <xsd:import namespace="534362a4-4147-4f2e-849b-3885f6897121"/>
    <xsd:import namespace="6de14cf5-d74e-4f93-af90-8c9b3be5c817"/>
    <xsd:import namespace="fb8de50d-3950-4a35-99c3-ab7effea57b5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4:SharedWithUsers" minOccurs="0"/>
                <xsd:element ref="ns4:SharedWithDetails" minOccurs="0"/>
                <xsd:element ref="ns4:SharingHintHash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362a4-4147-4f2e-849b-3885f689712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14cf5-d74e-4f93-af90-8c9b3be5c8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de50d-3950-4a35-99c3-ab7effea57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8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007909b-dcf9-4792-9704-79f141f3a661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794FC8-4DBA-410C-A62A-14C79CAC01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4362a4-4147-4f2e-849b-3885f6897121"/>
    <ds:schemaRef ds:uri="6de14cf5-d74e-4f93-af90-8c9b3be5c817"/>
    <ds:schemaRef ds:uri="fb8de50d-3950-4a35-99c3-ab7effea57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4126D6-3DF3-405B-B64F-89857C407855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1281C2F-615C-42C4-9F46-A271B9B7579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42783EC-7E86-4DE8-8BEC-86506BA250D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534362a4-4147-4f2e-849b-3885f6897121"/>
    <ds:schemaRef ds:uri="http://schemas.microsoft.com/office/2006/metadata/properties"/>
    <ds:schemaRef ds:uri="http://schemas.openxmlformats.org/package/2006/metadata/core-properties"/>
    <ds:schemaRef ds:uri="fb8de50d-3950-4a35-99c3-ab7effea57b5"/>
    <ds:schemaRef ds:uri="http://purl.org/dc/terms/"/>
    <ds:schemaRef ds:uri="6de14cf5-d74e-4f93-af90-8c9b3be5c81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Doeswijk, Lam, Swinkels (2014)</vt:lpstr>
      <vt:lpstr>Chart Dec 2020</vt:lpstr>
    </vt:vector>
  </TitlesOfParts>
  <Company>NBIM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Swinkels, Laurens</dc:creator>
  <cp:lastModifiedBy>Swinkels, Laurens</cp:lastModifiedBy>
  <dcterms:created xsi:type="dcterms:W3CDTF">2015-04-13T07:18:00Z</dcterms:created>
  <dcterms:modified xsi:type="dcterms:W3CDTF">2021-01-05T21:57:18Z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2052-9.1.0.4993</vt:lpwstr>
  </property>
  <property fmtid="{D5CDD505-2E9C-101B-9397-08002B2CF9AE}" pid="3" name="ContentTypeId">
    <vt:lpwstr>0x010100BB933D80FC6A8A45B5DDF4FD6B902E4D</vt:lpwstr>
  </property>
  <property fmtid="{D5CDD505-2E9C-101B-9397-08002B2CF9AE}" pid="4" name="MSIP_Label_04da07a6-bb6b-4ce3-8ae9-d00fb5800c48_Enabled">
    <vt:lpwstr>true</vt:lpwstr>
  </property>
  <property fmtid="{D5CDD505-2E9C-101B-9397-08002B2CF9AE}" pid="5" name="MSIP_Label_04da07a6-bb6b-4ce3-8ae9-d00fb5800c48_SetDate">
    <vt:lpwstr>2021-01-04T21:39:32Z</vt:lpwstr>
  </property>
  <property fmtid="{D5CDD505-2E9C-101B-9397-08002B2CF9AE}" pid="6" name="MSIP_Label_04da07a6-bb6b-4ce3-8ae9-d00fb5800c48_Method">
    <vt:lpwstr>Standard</vt:lpwstr>
  </property>
  <property fmtid="{D5CDD505-2E9C-101B-9397-08002B2CF9AE}" pid="7" name="MSIP_Label_04da07a6-bb6b-4ce3-8ae9-d00fb5800c48_Name">
    <vt:lpwstr>04da07a6-bb6b-4ce3-8ae9-d00fb5800c48</vt:lpwstr>
  </property>
  <property fmtid="{D5CDD505-2E9C-101B-9397-08002B2CF9AE}" pid="8" name="MSIP_Label_04da07a6-bb6b-4ce3-8ae9-d00fb5800c48_SiteId">
    <vt:lpwstr>71dd74e2-a620-4a8e-9ac4-a19e1ff9ddff</vt:lpwstr>
  </property>
  <property fmtid="{D5CDD505-2E9C-101B-9397-08002B2CF9AE}" pid="9" name="MSIP_Label_04da07a6-bb6b-4ce3-8ae9-d00fb5800c48_ActionId">
    <vt:lpwstr>b8f8172a-a2ce-4e8d-b5ba-89874cebbad8</vt:lpwstr>
  </property>
  <property fmtid="{D5CDD505-2E9C-101B-9397-08002B2CF9AE}" pid="10" name="MSIP_Label_04da07a6-bb6b-4ce3-8ae9-d00fb5800c48_ContentBits">
    <vt:lpwstr>0</vt:lpwstr>
  </property>
</Properties>
</file>